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uzanna.Gabrielyan\Desktop\"/>
    </mc:Choice>
  </mc:AlternateContent>
  <bookViews>
    <workbookView xWindow="0" yWindow="0" windowWidth="28800" windowHeight="12495"/>
  </bookViews>
  <sheets>
    <sheet name="ծախս, եկամուտ" sheetId="1" r:id="rId1"/>
  </sheets>
  <externalReferences>
    <externalReference r:id="rId2"/>
  </externalReferences>
  <definedNames>
    <definedName name="_xlnm._FilterDatabase" localSheetId="0" hidden="1">'ծախս, եկամուտ'!$A$6:$G$48</definedName>
    <definedName name="BOP">#REF!</definedName>
    <definedName name="BOPfoot">#REF!</definedName>
    <definedName name="cv">[1]Year!$G$2</definedName>
    <definedName name="DebtCG">#REF!</definedName>
    <definedName name="DebtGG">#REF!</definedName>
    <definedName name="G0">#REF!</definedName>
    <definedName name="MonExo">#REF!</definedName>
    <definedName name="MonGrow">#REF!</definedName>
    <definedName name="_xlnm.Print_Titles" localSheetId="0">'ծախս, եկամուտ'!$5:$5</definedName>
    <definedName name="RealExo">#REF!</definedName>
    <definedName name="RealPercent">#REF!</definedName>
    <definedName name="sv">#REF!</definedName>
    <definedName name="T0">#REF!</definedName>
    <definedName name="Table_2._Turkey__Exogenous_assumptions">#REF!</definedName>
    <definedName name="vc">[1]Year!$G$13</definedName>
    <definedName name="vlom">#REF!</definedName>
    <definedName name="vs">#REF!</definedName>
    <definedName name="Z_0098CFA3_9AA3_45AA_A1E2_2DD7EFF59358_.wvu.FilterData" localSheetId="0" hidden="1">'ծախս, եկամուտ'!$A$6:$G$48</definedName>
    <definedName name="Z_0624C039_C0C1_437F_A60B_CAEC475D8668_.wvu.FilterData" localSheetId="0" hidden="1">'ծախս, եկամուտ'!$A$6:$G$48</definedName>
    <definedName name="Z_06ADFFCC_49E9_4037_9F5C_F3CC45D62272_.wvu.FilterData" localSheetId="0" hidden="1">'ծախս, եկամուտ'!$A$6:$G$48</definedName>
    <definedName name="Z_10DD68AB_342F_45EC_8753_DE0B96D09685_.wvu.FilterData" localSheetId="0" hidden="1">'ծախս, եկամուտ'!$A$6:$G$48</definedName>
    <definedName name="Z_117B00A1_8AFD_41F9_81D4_36138F314D81_.wvu.FilterData" localSheetId="0" hidden="1">'ծախս, եկամուտ'!$A$6:$G$48</definedName>
    <definedName name="Z_15E12B2F_16C8_4181_BCBD_9D0D933D1817_.wvu.FilterData" localSheetId="0" hidden="1">'ծախս, եկամուտ'!$A$6:$G$48</definedName>
    <definedName name="Z_18B1BF70_1FD3_4241_9C80_0B5A44ED69C7_.wvu.FilterData" localSheetId="0" hidden="1">'ծախս, եկամուտ'!$A$6:$G$48</definedName>
    <definedName name="Z_19E4B469_F121_4622_821C_60B333BB288A_.wvu.FilterData" localSheetId="0" hidden="1">'ծախս, եկամուտ'!$A$6:$G$48</definedName>
    <definedName name="Z_19E4B469_F121_4622_821C_60B333BB288A_.wvu.Rows" localSheetId="0" hidden="1">'ծախս, եկամուտ'!$3:$4</definedName>
    <definedName name="Z_1A792E5C_4B49_4FEB_932C_21CB2D6DB261_.wvu.FilterData" localSheetId="0" hidden="1">'ծախս, եկամուտ'!$A$6:$G$48</definedName>
    <definedName name="Z_248BE2BA_E445_11D3_BFE0_00003960F508_.wvu.Cols">#REF!</definedName>
    <definedName name="Z_28991859_FCD5_4B87_BC78_02036EFB35B6_.wvu.FilterData" localSheetId="0" hidden="1">'ծախս, եկամուտ'!$A$6:$G$48</definedName>
    <definedName name="Z_2B48C7CB_B5A8_4457_8F2B_0C8DB6640532_.wvu.FilterData" localSheetId="0" hidden="1">'ծախս, եկամուտ'!$A$6:$G$48</definedName>
    <definedName name="Z_2B48C7CB_B5A8_4457_8F2B_0C8DB6640532_.wvu.PrintTitles" localSheetId="0" hidden="1">'ծախս, եկամուտ'!$5:$5</definedName>
    <definedName name="Z_2C0FE9ED_75E3_461B_BB84_E5056C160489_.wvu.FilterData" localSheetId="0" hidden="1">'ծախս, եկամուտ'!$A$6:$G$48</definedName>
    <definedName name="Z_2C396F9E_4BCA_4D35_9C1D_CB03B829BEC9_.wvu.FilterData" localSheetId="0" hidden="1">'ծախս, եկամուտ'!$A$6:$G$48</definedName>
    <definedName name="Z_2C396F9E_4BCA_4D35_9C1D_CB03B829BEC9_.wvu.PrintTitles" localSheetId="0" hidden="1">'ծախս, եկամուտ'!$5:$5</definedName>
    <definedName name="Z_2C53DEB9_94B8_4614_8C09_78D1BCEDF499_.wvu.FilterData" localSheetId="0" hidden="1">'ծախս, եկամուտ'!$A$6:$G$48</definedName>
    <definedName name="Z_2D725D2E_50BB_4918_B516_DD1F0FEC3B75_.wvu.FilterData" localSheetId="0" hidden="1">'ծախս, եկամուտ'!$A$6:$G$48</definedName>
    <definedName name="Z_2DF74C81_7537_47CE_9240_9C9F6E4B3B00_.wvu.FilterData" localSheetId="0" hidden="1">'ծախս, եկամուտ'!$A$6:$G$48</definedName>
    <definedName name="Z_2DF74C81_7537_47CE_9240_9C9F6E4B3B00_.wvu.PrintTitles" localSheetId="0" hidden="1">'ծախս, եկամուտ'!$5:$5</definedName>
    <definedName name="Z_34E850B3_A3DD_497B_A2F4_CC6F08946260_.wvu.FilterData" localSheetId="0" hidden="1">'ծախս, եկամուտ'!$A$6:$G$48</definedName>
    <definedName name="Z_3696502F_BAAF_4EB6_B795_C791CB11099A_.wvu.FilterData" localSheetId="0" hidden="1">'ծախս, եկամուտ'!$A$6:$G$48</definedName>
    <definedName name="Z_37C122A6_5200_4C64_B7CC_504FC6325BF6_.wvu.FilterData" localSheetId="0" hidden="1">'ծախս, եկամուտ'!$A$6:$G$48</definedName>
    <definedName name="Z_39748CBB_2A49_43D9_AE6B_07A26F52D2F5_.wvu.Rows" localSheetId="0" hidden="1">'ծախս, եկամուտ'!$3:$4</definedName>
    <definedName name="Z_3D3B2D84_0FCA_4BC7_B481_C35217958579_.wvu.FilterData" localSheetId="0" hidden="1">'ծախս, եկամուտ'!$A$6:$G$48</definedName>
    <definedName name="Z_3D3B2D84_0FCA_4BC7_B481_C35217958579_.wvu.Rows" localSheetId="0" hidden="1">'ծախս, եկամուտ'!#REF!</definedName>
    <definedName name="Z_43433F93_B215_4A80_B580_DE9D6795804A_.wvu.FilterData" localSheetId="0" hidden="1">'ծախս, եկամուտ'!$A$6:$G$48</definedName>
    <definedName name="Z_44556BCB_8B8A_486B_A28C_4D0204DBDB15_.wvu.FilterData" localSheetId="0" hidden="1">'ծախս, եկամուտ'!$A$6:$G$48</definedName>
    <definedName name="Z_4812FEF2_2EDF_4B66_84D3_27DF46F6FC4A_.wvu.FilterData" localSheetId="0" hidden="1">'ծախս, եկամուտ'!$A$6:$G$48</definedName>
    <definedName name="Z_4D0B3084_3B21_4C3D_BF19_F5E42CFE9DB2_.wvu.FilterData" localSheetId="0" hidden="1">'ծախս, եկամուտ'!$A$6:$G$48</definedName>
    <definedName name="Z_4E7B0D0D_2252_4F49_8954_2B88684A7FAD_.wvu.FilterData" localSheetId="0" hidden="1">'ծախս, եկամուտ'!$A$6:$G$48</definedName>
    <definedName name="Z_4F47F277_9B93_45B2_B7D4_C5EF79FDE58C_.wvu.FilterData" localSheetId="0" hidden="1">'ծախս, եկամուտ'!$A$6:$G$48</definedName>
    <definedName name="Z_4F58E59F_FAAC_42EE_A9A5_83DFCE50D5DE_.wvu.FilterData" localSheetId="0" hidden="1">'ծախս, եկամուտ'!$A$6:$G$48</definedName>
    <definedName name="Z_597ED356_FFD4_46EC_90F3_F569385D6A3B_.wvu.FilterData" localSheetId="0" hidden="1">'ծախս, եկամուտ'!$A$6:$G$48</definedName>
    <definedName name="Z_597ED356_FFD4_46EC_90F3_F569385D6A3B_.wvu.PrintTitles" localSheetId="0" hidden="1">'ծախս, եկամուտ'!$5:$5</definedName>
    <definedName name="Z_597ED356_FFD4_46EC_90F3_F569385D6A3B_.wvu.Rows" localSheetId="0" hidden="1">'ծախս, եկամուտ'!#REF!,'ծախս, եկամուտ'!#REF!</definedName>
    <definedName name="Z_5C4636CE_9486_470D_A140_ED400C9C3DA9_.wvu.FilterData" localSheetId="0" hidden="1">'ծախս, եկամուտ'!$A$6:$G$48</definedName>
    <definedName name="Z_5DCFAFF5_6C76_4156_8091_102E2215DADA_.wvu.FilterData" localSheetId="0" hidden="1">'ծախս, եկամուտ'!$A$6:$G$48</definedName>
    <definedName name="Z_60B7A5D7_F962_4AA3_A651_B528637079AA_.wvu.FilterData" localSheetId="0" hidden="1">'ծախս, եկամուտ'!$A$6:$G$48</definedName>
    <definedName name="Z_654320EF_8EDA_4851_A17E_198C2B7CC730_.wvu.FilterData" localSheetId="0" hidden="1">'ծախս, եկամուտ'!$A$6:$G$48</definedName>
    <definedName name="Z_6806112D_B6EE_47F8_8408_0A1AD27AB759_.wvu.FilterData" localSheetId="0" hidden="1">'ծախս, եկամուտ'!$A$6:$G$48</definedName>
    <definedName name="Z_681567C3_7DAC_4648_8DFE_DB0AB7AFEE4C_.wvu.FilterData" localSheetId="0" hidden="1">'ծախս, եկամուտ'!$A$6:$G$48</definedName>
    <definedName name="Z_691C249F_4BB7_4F60_BAC4_68BDC4F3BEF4_.wvu.FilterData" localSheetId="0" hidden="1">'ծախս, եկամուտ'!$A$6:$G$48</definedName>
    <definedName name="Z_6C22EF7D_EC1E_488A_AFF7_5F7AB274AD10_.wvu.FilterData" localSheetId="0" hidden="1">'ծախս, եկամուտ'!$A$6:$G$48</definedName>
    <definedName name="Z_704562E1_0F0E_4C7B_983C_09506077C93E_.wvu.FilterData" localSheetId="0" hidden="1">'ծախս, եկամուտ'!$A$6:$G$48</definedName>
    <definedName name="Z_71BB748D_2FDD_4DB9_9DE4_4F6E100A2CCD_.wvu.FilterData" localSheetId="0" hidden="1">'ծախս, եկամուտ'!$A$6:$G$48</definedName>
    <definedName name="Z_71BB748D_2FDD_4DB9_9DE4_4F6E100A2CCD_.wvu.PrintTitles" localSheetId="0" hidden="1">'ծախս, եկամուտ'!$5:$5</definedName>
    <definedName name="Z_737098B0_BF39_4689_96E8_E35F96EDA97B_.wvu.FilterData" localSheetId="0" hidden="1">'ծախս, եկամուտ'!$A$6:$G$48</definedName>
    <definedName name="Z_77219AF3_B1E1_48EB_9490_6ADA68AE0883_.wvu.FilterData" localSheetId="0" hidden="1">'ծախս, եկամուտ'!$A$6:$G$48</definedName>
    <definedName name="Z_77219AF3_B1E1_48EB_9490_6ADA68AE0883_.wvu.PrintTitles" localSheetId="0" hidden="1">'ծախս, եկամուտ'!$5:$5</definedName>
    <definedName name="Z_7DD744DE_2132_488A_849E_A5360589679F_.wvu.FilterData" localSheetId="0" hidden="1">'ծախս, եկամուտ'!$A$6:$G$48</definedName>
    <definedName name="Z_7DD744DE_2132_488A_849E_A5360589679F_.wvu.PrintTitles" localSheetId="0" hidden="1">'ծախս, եկամուտ'!$5:$5</definedName>
    <definedName name="Z_85D8062C_35DE_4F4B_AD8A_C7E5EA613556_.wvu.FilterData" localSheetId="0" hidden="1">'ծախս, եկամուտ'!$A$6:$G$48</definedName>
    <definedName name="Z_87EEE8AB_52CD_48E5_BAF2_99C46E1BF137_.wvu.FilterData" localSheetId="0" hidden="1">'ծախս, եկամուտ'!$A$6:$G$48</definedName>
    <definedName name="Z_89FC61BF_2782_40C0_AF9C_75EA1EAC376F_.wvu.FilterData" localSheetId="0" hidden="1">'ծախս, եկամուտ'!$A$6:$G$48</definedName>
    <definedName name="Z_8E1A45A6_1B7D_4FD6_9EFF_331584C3D504_.wvu.FilterData" localSheetId="0" hidden="1">'ծախս, եկամուտ'!$A$6:$G$48</definedName>
    <definedName name="Z_9AF0095B_8830_42D4_922B_9B58EC1AA737_.wvu.PrintTitles" localSheetId="0" hidden="1">'ծախս, եկամուտ'!$5:$5</definedName>
    <definedName name="Z_9AF0095B_8830_42D4_922B_9B58EC1AA737_.wvu.Rows" localSheetId="0" hidden="1">'ծախս, եկամուտ'!#REF!,'ծախս, եկամուտ'!#REF!</definedName>
    <definedName name="Z_A9296F57_D1E2_4DBF_92C3_5ADC72707601_.wvu.FilterData" localSheetId="0" hidden="1">'ծախս, եկամուտ'!$A$6:$G$48</definedName>
    <definedName name="Z_A9296F57_D1E2_4DBF_92C3_5ADC72707601_.wvu.PrintTitles" localSheetId="0" hidden="1">'ծախս, եկամուտ'!$5:$5</definedName>
    <definedName name="Z_AA3B5791_C1B7_4577_9204_4291B7016767_.wvu.FilterData" localSheetId="0" hidden="1">'ծախս, եկամուտ'!$A$6:$G$48</definedName>
    <definedName name="Z_ADB6F073_B798_4167_B1C2_7F8B5EB59A27_.wvu.FilterData" localSheetId="0" hidden="1">'ծախս, եկամուտ'!$A$6:$G$48</definedName>
    <definedName name="Z_AF76E402_CEF2_42E3_973A_6193F333E959_.wvu.FilterData" localSheetId="0" hidden="1">'ծախս, եկամուտ'!$A$6:$G$48</definedName>
    <definedName name="Z_BCC34FCD_1F4C_4473_A69E_ED3A6FE5F69E_.wvu.FilterData" localSheetId="0" hidden="1">'ծախս, եկամուտ'!$A$6:$G$48</definedName>
    <definedName name="Z_C495180A_5E65_4A09_AA6A_C9D86DE6B6F0_.wvu.FilterData" localSheetId="0" hidden="1">'ծախս, եկամուտ'!$A$6:$G$48</definedName>
    <definedName name="Z_C55B64C1_26EC_4607_A553_F9569797C9A4_.wvu.FilterData" localSheetId="0" hidden="1">'ծախս, եկամուտ'!$A$6:$G$48</definedName>
    <definedName name="Z_C55B64C1_26EC_4607_A553_F9569797C9A4_.wvu.PrintTitles" localSheetId="0" hidden="1">'ծախս, եկամուտ'!$5:$5</definedName>
    <definedName name="Z_C724A8BD_8F06_4CC3_93ED_75546B9BDCEB_.wvu.FilterData" localSheetId="0" hidden="1">'ծախս, եկամուտ'!$A$6:$G$48</definedName>
    <definedName name="Z_C81C1F1C_0BA5_4B6C_A252_B746A9F8F14B_.wvu.FilterData" localSheetId="0" hidden="1">'ծախս, եկամուտ'!$A$6:$G$48</definedName>
    <definedName name="Z_C85D6EAA_22B9_42F0_BAAA_90168B951FD3_.wvu.FilterData" localSheetId="0" hidden="1">'ծախս, եկամուտ'!$A$6:$G$48</definedName>
    <definedName name="Z_C912D526_57F0_4FE1_AEFB_67D7F656E024_.wvu.FilterData" localSheetId="0" hidden="1">'ծախս, եկամուտ'!$A$6:$G$48</definedName>
    <definedName name="Z_C912D526_57F0_4FE1_AEFB_67D7F656E024_.wvu.PrintTitles" localSheetId="0" hidden="1">'ծախս, եկամուտ'!$5:$5</definedName>
    <definedName name="Z_CBFD7127_5B42_4FBB_914D_8B695F997055_.wvu.FilterData" localSheetId="0" hidden="1">'ծախս, եկամուտ'!$A$6:$G$48</definedName>
    <definedName name="Z_DB4E2E7A_6A46_4E07_91EE_35AD48F7EDA6_.wvu.FilterData" localSheetId="0" hidden="1">'ծախս, եկամուտ'!$A$6:$G$48</definedName>
    <definedName name="Z_DB7D94E8_96F8_49D2_86CC_22B47917EE08_.wvu.FilterData" localSheetId="0" hidden="1">'ծախս, եկամուտ'!$A$6:$G$48</definedName>
    <definedName name="Z_DBFACC0A_35F8_4F9F_8C5C_1A89AD316BD7_.wvu.FilterData" localSheetId="0" hidden="1">'ծախս, եկամուտ'!$A$6:$G$48</definedName>
    <definedName name="Z_E15F13CE_EDBB_4AA7_86E5_C1874102F773_.wvu.FilterData" localSheetId="0" hidden="1">'ծախս, եկամուտ'!$A$6:$G$48</definedName>
    <definedName name="Z_E8584ED9_F420_4BE4_8479_3E2AFDA42F64_.wvu.FilterData" localSheetId="0" hidden="1">'ծախս, եկամուտ'!$A$6:$G$48</definedName>
    <definedName name="Z_EFEBDA25_89D2_47B4_81C2_644485FD3874_.wvu.FilterData" localSheetId="0" hidden="1">'ծախս, եկամուտ'!$A$6:$G$48</definedName>
    <definedName name="Z_F4286CE2_8FA2_4442_B304_4877700E0DDA_.wvu.FilterData" localSheetId="0" hidden="1">'ծախս, եկամուտ'!$A$6:$G$48</definedName>
    <definedName name="Z_FEE95953_4AC6_415B_81C9_7E6187645C9F_.wvu.FilterData" localSheetId="0" hidden="1">'ծախս, եկամուտ'!$A$6:$G$48</definedName>
    <definedName name="դդֆդ">#REF!</definedName>
    <definedName name="վարի">#REF!</definedName>
    <definedName name="տնտ">#REF!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4" i="1" l="1"/>
  <c r="F41" i="1"/>
  <c r="F39" i="1"/>
  <c r="F36" i="1"/>
  <c r="F34" i="1"/>
  <c r="F31" i="1"/>
  <c r="F29" i="1"/>
  <c r="F27" i="1"/>
  <c r="F52" i="1"/>
  <c r="F11" i="1"/>
  <c r="E48" i="1" l="1"/>
  <c r="D48" i="1"/>
  <c r="F50" i="1"/>
  <c r="F49" i="1"/>
  <c r="E47" i="1"/>
  <c r="F47" i="1" s="1"/>
  <c r="F46" i="1"/>
  <c r="E45" i="1"/>
  <c r="F43" i="1"/>
  <c r="F42" i="1"/>
  <c r="F40" i="1"/>
  <c r="F38" i="1"/>
  <c r="F37" i="1"/>
  <c r="F35" i="1"/>
  <c r="F33" i="1"/>
  <c r="E32" i="1"/>
  <c r="F30" i="1"/>
  <c r="F28" i="1"/>
  <c r="F25" i="1"/>
  <c r="F24" i="1"/>
  <c r="E23" i="1"/>
  <c r="D23" i="1"/>
  <c r="F22" i="1"/>
  <c r="F21" i="1"/>
  <c r="F20" i="1"/>
  <c r="F19" i="1"/>
  <c r="E18" i="1"/>
  <c r="D18" i="1"/>
  <c r="F16" i="1"/>
  <c r="F14" i="1"/>
  <c r="D13" i="1"/>
  <c r="F9" i="1"/>
  <c r="F8" i="1"/>
  <c r="F7" i="1"/>
  <c r="E6" i="1"/>
  <c r="F48" i="1" l="1"/>
  <c r="D26" i="1"/>
  <c r="E17" i="1"/>
  <c r="F17" i="1" s="1"/>
  <c r="F18" i="1"/>
  <c r="D17" i="1"/>
  <c r="D6" i="1"/>
  <c r="F23" i="1"/>
  <c r="F45" i="1"/>
  <c r="F6" i="1"/>
  <c r="F32" i="1"/>
  <c r="E26" i="1" l="1"/>
  <c r="E13" i="1"/>
  <c r="F15" i="1"/>
  <c r="F13" i="1" s="1"/>
  <c r="F26" i="1" l="1"/>
</calcChain>
</file>

<file path=xl/sharedStrings.xml><?xml version="1.0" encoding="utf-8"?>
<sst xmlns="http://schemas.openxmlformats.org/spreadsheetml/2006/main" count="91" uniqueCount="77">
  <si>
    <t>հազ․ դրամ</t>
  </si>
  <si>
    <t>Ծրագիր</t>
  </si>
  <si>
    <t>Միջոցառում</t>
  </si>
  <si>
    <t>ԲԳԿ/Ծրագիր/Միջոցառում</t>
  </si>
  <si>
    <t>2025թ բյուջեի նախագծի լրամշակված տարբերակ</t>
  </si>
  <si>
    <t>Տարբերություն</t>
  </si>
  <si>
    <t>ՀՀ ՖՆ մեկնաբանությունը</t>
  </si>
  <si>
    <t>Եկամուտ, որից</t>
  </si>
  <si>
    <t>Հարկային եկամուտներ և պետական տուրք</t>
  </si>
  <si>
    <t>Այլ եկամուտներ</t>
  </si>
  <si>
    <t>Ավելացումը պայմանավորված է այլ եկամուտներ վերագնահատումով, ինչպես նաև նոյեմբերի 1-ի արտարժույթի կուրսի վերահաշվարկով</t>
  </si>
  <si>
    <t>Պաշտոնական դրամաշնորհներ, այդ թվում՝</t>
  </si>
  <si>
    <t>Ավելացումը պայմանավորված է դրամաշնորհային միջոցների վերագնահատումով, ինչպես նաև նոյեմբերի 1-ի արտարժույթի կուրսի վերահաշվարկով</t>
  </si>
  <si>
    <t>Փոխարժեքի փոփոխություն 01.11.2022թ, այդ թվում.</t>
  </si>
  <si>
    <t>Վարկային ծրագրեր</t>
  </si>
  <si>
    <t>Դրամաշնորհային ծրագրեր</t>
  </si>
  <si>
    <t>Այլ ծրագրեր՝ ներքին աղբյուրների մասով</t>
  </si>
  <si>
    <t>Դրամաշնորհային ծրագրեր (եկամուտի ծախսի ավելացում)</t>
  </si>
  <si>
    <t>ԲԳԿ</t>
  </si>
  <si>
    <t>ՀՀ շրջակա միջավայրի նախարարություն</t>
  </si>
  <si>
    <t>«Անցում էլեկտրական շարժունակությանը Հայաստանում» դրամաշնորհային ծրագրի շրջանակներում ծրագրի իրականացման կազմակերպում</t>
  </si>
  <si>
    <t xml:space="preserve">«Անցում էլեկտրական շարժունակությանը Հայաստանում» դրամաշնորհային ծրագիրը իրականացվում է 2022թ. սկսած (2024թ. ներառյալ) և պետական բյուջեում արտացոլվել է տվյալ բյուջետային տարվա ընթացքում՝ ՀՀ կառավարության համապատասխան որոշումներով: 2025թ. բյուջեի նախագծի քննարկումների արդյունքում դրամաշնորհային ծրագրի ամփոփման և ավարտման աշխատանքները ամողջացնելու նպատակով 15.10.2024թ. ներկայացվել է լրացուցիչ հայտ (համաֆինանսավորում չի պահանջում)՝ այն Նախագծում ներառելու նպատակով: </t>
  </si>
  <si>
    <t>«Շենքերի ոլորտում չափողականություն, հաշվետվողականություն և հավաստագրում (ՉՀՀ)» համակարգի ստեղծում և գիտելիքների կառավարում</t>
  </si>
  <si>
    <t>Միջոցառումը հանդիսանում է «Շենքերի էներգաարդյունավետ արդիականացմանն ուղղված ներդրումների ռիսկերի նվազեցում» ծրագրի բաղադրիչ, որն իրականացվում է 2022թ. սկսած (2024թ. ներառյալ) և պետական բյուջեում արտացոլվել է տվյալ բյուջետային տարվա ընթացքում՝ ՀՀ կառավարության համապատասխան որոշումներով: 2025թ. բյուջեի նախագծի քննարկումների արդյունքում դրամաշնորհային ծրագրի շարունակականությունն ապահովելու նպատակով 15.10.2024թ. ներկայացվել է լրացուցիչ հայտ (համաֆինանսավորում չի պահանջում)՝ այն Նախագծում ներառելու նպատակով:</t>
  </si>
  <si>
    <t>«Հայաստանի դիմակայուն լանդշաֆտներ»  դրամաշնորհային ծրագիր</t>
  </si>
  <si>
    <t>Դրամաշնորհային ծրագրի մեկնարկը տրվել է 2024թ, որի իրականացման նպատակով  ՀՀ կառավարության համապատասխան որոշմամբ արտացոլվել է  2024թ. պետական բյուջեում: 2025թ. բյուջեի Նախագծի քննարկումների արդյունքում 15.10.2024թ. ներկայացվել է լրացուցիչ հայտ (համաֆինանսավորում չի պահանջում)՝ վերջիններս Նախագծում ներառելու նպատակով:</t>
  </si>
  <si>
    <t xml:space="preserve">«Սևանա լճի ավազանում հողային ռեսուրսների և արժեքավոր էկոհամակարգերի պահպանում և կայուն կառավարում՝ ուղղված բազմակի օգուտների» </t>
  </si>
  <si>
    <t>ՀՀ  առողջապահության  նախարարություն</t>
  </si>
  <si>
    <t xml:space="preserve"> Առողջապահության համակարգի արդիականացման և արդյունավետության բարձրացման ծրագիր</t>
  </si>
  <si>
    <t>Տարբերությունը պայմանավորված է Գլոբալ հիմնադրամի աջակցությամբ իրականացվող դրամաշնորհային ծրագրերի շրջանակներում սարքավորումների ձեռքբերման նպատակով լրացուցիչ շուրջ 100.0 մլն դրամ դրամաշնորհային միջոցների տրամադրմամբ :</t>
  </si>
  <si>
    <t>Այլ ըստ ԲԳԿ-ների</t>
  </si>
  <si>
    <t>Առողջապահության նախարարության գծով լրացուցիչ ծախսերի նախատեսում</t>
  </si>
  <si>
    <t>Ավելացումը պայմանավորված է առողջապահության համապարփակ ապահովագրության համակարգի ներդրման նախապատրաստական միջոցառումների իրականացման, ինչպես նաև Համաշխարհային բանկի և Ասիական զարգացման բանկի կողմից առողջապահության որակի բարելավման նպատակով տրամադրվող վարկային ծրագրով սահմանված նախապայմանների (մասհանման կապակցված ցուցանիշների՝ DLI) իրականացման համար (2,7 մլրդ դրամ՝ 1202 ծրագրի 11006 Առողջապահության համապարփակ ապահովագրության ներդրմանն ուղղված լրացուցիչ միջոցառում, և 0,8 մլրդ դրամ՝ 1099 ծրագրի 11001  Առողջապահության առաջնային պահպանման բժշկական օգնության ծառայություններ միջոցառում)</t>
  </si>
  <si>
    <t>Հայաստանի Հանրապետությունում նոր ատոմային էներգաբլոկի (էներգաբլոկների) կառուցման ծրագրի կառավարում</t>
  </si>
  <si>
    <t>Նվազեցված գումարն նախատեսվել է ՓԲԸ-ին հատկացնել կանոնադրական կապիտալի ավելացման մեխանիզմով</t>
  </si>
  <si>
    <t>Թվային փոխակերպման գործընթացի իրականացում</t>
  </si>
  <si>
    <t>Հեռահաղորդակցության և կապի կանոնակարգում</t>
  </si>
  <si>
    <t>«Հեռահաղորդակցության Հանրապետական կենտրոն» ՊՈԱԿ-ի պահպանման ծախսերի ավելացումը բխում է ՀՀ կառավարության 31.10.2024 N1724-Ն որոշմամբ ծախսերի ավելացմամբ (ներառյալ աշխատավարձի բարձրացում)</t>
  </si>
  <si>
    <t>ՀՀ օրթոֆոտոհատակագծերով ծածկված համայնքների կադաստրային քարտեզների ճշգրտման աշխատանքներ</t>
  </si>
  <si>
    <t xml:space="preserve"> Դպրոցականների օլիմպիադաների անցկացում</t>
  </si>
  <si>
    <t xml:space="preserve"> Կրթության բովանդակային և մեթոդական սպասարկում</t>
  </si>
  <si>
    <t xml:space="preserve"> Կառավարության ֆինանսների կառավարման տեղեկատվական համակարգի (ԿՖԿՏՀ)» ներդրման ծրագրի շրջանակներում ծրագրի կառավարման խորհրդատվական ծառայությունների ձեռքբերում</t>
  </si>
  <si>
    <t>Դատական համակարգի շենքային պայմանների բարելավում</t>
  </si>
  <si>
    <t xml:space="preserve"> Կառավարության արտաքին քաղաքականության մշակում և իրագործման ապահովում</t>
  </si>
  <si>
    <t>լրացուցիչ հայտ է ներկայացվել 159.6 մլն դրամի չափով՝ 99.6 մլն դրամ 22 դիվանագետի հաստիքի ավելացման և 30- ական մլն դրամ՝ գործուղման և ներկայացուցչական ծախսերի համար</t>
  </si>
  <si>
    <t xml:space="preserve"> Հայաստանի Հանրապետությունում միջազգային նշանակության համաժողովների և այլ միջոցառումների կազմակերպում</t>
  </si>
  <si>
    <t>ՀՀ ԱԺ պատգամավոր Սարգիս Խանդանյանի առաջարկի համաձայն՝ 2025թ. «Երևանյան երկխոսություն» երկրորդ համաժողովն անցկացնելու համար</t>
  </si>
  <si>
    <t xml:space="preserve">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t>
  </si>
  <si>
    <t>լրացուցիչ հայտ է ներկայացվել 204.3 մլն դրամի չափով՝ 174.8 մլն դրամ դիվանագետների բնակվարձի և 29.4 մլն դրամ վարչական աշխատողների աշխատավարձի բարձրացման համար</t>
  </si>
  <si>
    <t>ՀՀ կառավարության պահուստային ֆոնդ</t>
  </si>
  <si>
    <t xml:space="preserve"> Հարկաբյուջետային ռիսկերի կառավարման պահուստ</t>
  </si>
  <si>
    <t>Պահուստային ֆոնդ</t>
  </si>
  <si>
    <t>ՏԵՂԵԿԱՆՔ</t>
  </si>
  <si>
    <t xml:space="preserve">ՀՀ 2025թ պետական բյուջեի նախագծի սկզբնական և լրամշակված տարբերակների համեմատական </t>
  </si>
  <si>
    <t>2025թ բյուջեի նախագծի սկզբնական տարբերակ</t>
  </si>
  <si>
    <t>Ընդամենը Ծախսեր</t>
  </si>
  <si>
    <t>Դեֆիցիտ</t>
  </si>
  <si>
    <t>Ընդամենը ծախսեր, որոնցում կատարվել է փոփոխություն, որից</t>
  </si>
  <si>
    <t>ՀՀ  առողջապահության  նախարարություն, որից</t>
  </si>
  <si>
    <t>ՀՀ  տարածքային կառավարման և ենթակառուցվածքների նախարարություն, որից</t>
  </si>
  <si>
    <t>ՀՀ բարձր տեխնոլոգիական արդյունաբերության նախարարություն, որից</t>
  </si>
  <si>
    <t>ՀՀ  կադաստրի կոմիտե, որից</t>
  </si>
  <si>
    <t>ՀՀ կրթության, գիտության, մշակույթի և սպորտի նախարարություն, որից</t>
  </si>
  <si>
    <t>ՀՀ արտաքին գործերի նախարարություն, որից</t>
  </si>
  <si>
    <t>ՀՀ ԲԴԽ և դատարաններ, որից</t>
  </si>
  <si>
    <t>ՀՀ ֆինանսների նախարարություն, որից</t>
  </si>
  <si>
    <t>ԲՏԱՆ-ից նվազեցում, ՖՆ-ին ավելացում</t>
  </si>
  <si>
    <t>Դատավորների թվաքանակի նվազեցման</t>
  </si>
  <si>
    <t>Գումարը նախատեսված է եղել Գավառի շենքի կառուցման համար:ՀՀ քաղաքաշինության կոմիտեի և կապալառուի միջև կնքված պայմանագիրը ՀՀ քաղաքաշինության կոմիտեի գլխավոր քարտուղարի կողմից միակողմանի լուծվել է՝ մինչև եզրափակիչ դատական ակտի կայացումը:
Հաշվի առնելով, որ  Քաղաքաշինության կոմիտեին արգելվել է կատարել որևէ գործողություն մինչև դատական ակտի կայացումը, գումարը (համաձայն հայտի) հանվել է ՀՀ 2025թ. պետական բյուջեի նախագծից</t>
  </si>
  <si>
    <t>2 դատավորների գծով պահպանման հետ կապված ծախսերի նվազեցում</t>
  </si>
  <si>
    <t>Ավելացումը պայմանավորված է ԱԺ պատգամավոր Սիսակ Գաբրիելյանի առաջարկի ընդունմամբ</t>
  </si>
  <si>
    <t>Միջոցառման շրջանակներում նախատեսված աշխատանքները, համաձայն Կադաստրի կողմից ներկայացված տեղեկատվության, պետք է իրականացվեն  գեոմատիկայի կենտրոնի մասնագետների ներգրավմամբ</t>
  </si>
  <si>
    <t>Տարբերությունը պայմանավորված է նաև փոխարժեքի փոփոխությամբ պայմանավորված՝ 38.8 մլն դրամ նվազեցմամբ և 140.9 մլն դրամ լրացուցիչ դրամաշնորհի նախատեսմամբ</t>
  </si>
  <si>
    <t>Տարբերությունը պայմանավորված է նաև փոխարժեքի փոփոխությամբ պայմանավորված 1.5 մլն դրամ նվազեցմամբ</t>
  </si>
  <si>
    <t>Տարբերությունը պայմանավորված է նաև փոխարժեքի փոփոխությամբ պայմանավորված՝ 466.7 մլն դրամի նվազեցմամբ</t>
  </si>
  <si>
    <t>Տարբերությունը պայմանավորված է նաև փոխարժեքի փոփոխությամբ պայմանավորված 110.3 մլն դրամ նվազեցմամբ</t>
  </si>
  <si>
    <t>Տարբերությունը պայմանավորված է նաև փոխարժեքի է փոփոխությամբ պայմանավորված 191.8 մլն դրամ նվազեցմամբ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</si>
</sst>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0_);_(* \(#,##0.0\);_(* &quot;-&quot;??_);_(@_)"/>
    <numFmt numFmtId="165" formatCode="#,##0.0"/>
    <numFmt numFmtId="166" formatCode="#,##0.0_);\(#,##0.0\)"/>
    <numFmt numFmtId="167" formatCode="_(* #,##0_);_(* \(#,##0\);_(* &quot;-&quot;??_);_(@_)"/>
    <numFmt numFmtId="168" formatCode="_(* #,##0.0_);_(* \(#,##0.0\);_(* &quot;-&quot;?_);_(@_)"/>
    <numFmt numFmtId="169" formatCode="#,##0.000000000_);\(#,##0.000000000\)"/>
  </numFmts>
  <fonts count="17" x14ac:knownFonts="1">
    <font>
      <sz val="11"/>
      <color rgb="FF000000"/>
      <name val="Calibri"/>
      <family val="2"/>
    </font>
    <font>
      <sz val="11"/>
      <color theme="1"/>
      <name val="Calibri"/>
      <family val="2"/>
      <scheme val="minor"/>
    </font>
    <font>
      <sz val="11"/>
      <color rgb="FF000000"/>
      <name val="Calibri"/>
      <family val="2"/>
    </font>
    <font>
      <sz val="8"/>
      <name val="GHEA Grapalat"/>
      <family val="2"/>
    </font>
    <font>
      <sz val="11"/>
      <color theme="1"/>
      <name val="GHEA Grapalat"/>
      <family val="3"/>
    </font>
    <font>
      <b/>
      <sz val="11"/>
      <color theme="1"/>
      <name val="GHEA Grapalat"/>
      <family val="3"/>
    </font>
    <font>
      <b/>
      <sz val="11"/>
      <color theme="1"/>
      <name val="Arial Narrow"/>
      <family val="2"/>
    </font>
    <font>
      <b/>
      <i/>
      <sz val="11"/>
      <color theme="1"/>
      <name val="GHEA Grapalat"/>
      <family val="3"/>
    </font>
    <font>
      <sz val="11"/>
      <color theme="1"/>
      <name val="Arial Narrow"/>
      <family val="2"/>
    </font>
    <font>
      <i/>
      <sz val="11"/>
      <color theme="1"/>
      <name val="Arial Narrow"/>
      <family val="2"/>
    </font>
    <font>
      <i/>
      <sz val="11"/>
      <color theme="1"/>
      <name val="GHEA Grapalat"/>
      <family val="3"/>
    </font>
    <font>
      <sz val="11"/>
      <color rgb="FF000000"/>
      <name val="GHEA Grapalat"/>
      <family val="3"/>
    </font>
    <font>
      <sz val="11"/>
      <name val="GHEA Grapalat"/>
      <family val="3"/>
    </font>
    <font>
      <sz val="11"/>
      <name val="Arial Narrow"/>
      <family val="2"/>
    </font>
    <font>
      <b/>
      <sz val="11"/>
      <name val="GHEA Grapalat"/>
      <family val="3"/>
    </font>
    <font>
      <b/>
      <sz val="11"/>
      <name val="Arial Narrow"/>
      <family val="2"/>
    </font>
    <font>
      <b/>
      <i/>
      <sz val="11"/>
      <color theme="1"/>
      <name val="Arial Narrow"/>
      <family val="2"/>
    </font>
  </fonts>
  <fills count="6">
    <fill>
      <patternFill patternType="none"/>
    </fill>
    <fill>
      <patternFill patternType="gray125"/>
    </fill>
    <fill>
      <patternFill patternType="solid">
        <fgColor theme="0"/>
        <bgColor indexed="64"/>
      </patternFill>
    </fill>
    <fill>
      <patternFill patternType="solid">
        <fgColor theme="0"/>
        <bgColor rgb="FF95B3D7"/>
      </patternFill>
    </fill>
    <fill>
      <patternFill patternType="solid">
        <fgColor theme="0"/>
        <bgColor rgb="FFFFFFFF"/>
      </patternFill>
    </fill>
    <fill>
      <patternFill patternType="solid">
        <fgColor theme="0"/>
        <bgColor rgb="FFD9D9D9"/>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43" fontId="2" fillId="0" borderId="0" applyFont="0" applyFill="0" applyBorder="0" applyAlignment="0" applyProtection="0"/>
    <xf numFmtId="0" fontId="3" fillId="0" borderId="0">
      <alignment horizontal="left" vertical="top" wrapText="1"/>
    </xf>
    <xf numFmtId="0" fontId="1" fillId="0" borderId="0"/>
  </cellStyleXfs>
  <cellXfs count="89">
    <xf numFmtId="0" fontId="0" fillId="0" borderId="0" xfId="0"/>
    <xf numFmtId="0" fontId="4" fillId="2" borderId="0" xfId="0" applyFont="1" applyFill="1" applyAlignment="1">
      <alignment wrapText="1"/>
    </xf>
    <xf numFmtId="0" fontId="4" fillId="2" borderId="0" xfId="0" applyFont="1" applyFill="1" applyAlignment="1">
      <alignment horizontal="center" vertical="center" wrapText="1"/>
    </xf>
    <xf numFmtId="164" fontId="4" fillId="2" borderId="0" xfId="0" applyNumberFormat="1" applyFont="1" applyFill="1" applyAlignment="1">
      <alignment wrapText="1"/>
    </xf>
    <xf numFmtId="0" fontId="4" fillId="2" borderId="0" xfId="0" applyFont="1" applyFill="1" applyAlignment="1">
      <alignment horizontal="right" wrapText="1"/>
    </xf>
    <xf numFmtId="0" fontId="4" fillId="2" borderId="1" xfId="0" applyFont="1" applyFill="1" applyBorder="1" applyAlignment="1">
      <alignment horizontal="center" vertical="center" wrapText="1"/>
    </xf>
    <xf numFmtId="166" fontId="4" fillId="2" borderId="1" xfId="0" applyNumberFormat="1" applyFont="1" applyFill="1" applyBorder="1" applyAlignment="1" applyProtection="1">
      <alignment horizontal="center" vertical="center" wrapText="1"/>
      <protection locked="0"/>
    </xf>
    <xf numFmtId="164" fontId="4" fillId="2" borderId="2" xfId="0" applyNumberFormat="1" applyFont="1" applyFill="1" applyBorder="1" applyAlignment="1" applyProtection="1">
      <alignment horizontal="center" vertical="center" wrapText="1"/>
      <protection locked="0"/>
    </xf>
    <xf numFmtId="164" fontId="4" fillId="2" borderId="3" xfId="0" applyNumberFormat="1" applyFont="1" applyFill="1" applyBorder="1" applyAlignment="1" applyProtection="1">
      <alignment horizontal="center" vertical="center" wrapText="1"/>
      <protection locked="0"/>
    </xf>
    <xf numFmtId="164" fontId="4" fillId="2" borderId="1" xfId="0" applyNumberFormat="1"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6" fontId="6" fillId="2" borderId="1" xfId="0" applyNumberFormat="1" applyFont="1" applyFill="1" applyBorder="1" applyAlignment="1" applyProtection="1">
      <alignment horizontal="right" vertical="center" wrapText="1"/>
      <protection locked="0"/>
    </xf>
    <xf numFmtId="0" fontId="4" fillId="2" borderId="1" xfId="0" applyFont="1" applyFill="1" applyBorder="1" applyAlignment="1">
      <alignment horizontal="left" vertical="center" wrapText="1"/>
    </xf>
    <xf numFmtId="0" fontId="7" fillId="2" borderId="1" xfId="0" applyFont="1" applyFill="1" applyBorder="1" applyAlignment="1" applyProtection="1">
      <alignment horizontal="center" vertical="center" wrapText="1"/>
      <protection locked="0"/>
    </xf>
    <xf numFmtId="0" fontId="4" fillId="2" borderId="1" xfId="2" applyFont="1" applyFill="1" applyBorder="1" applyAlignment="1">
      <alignment horizontal="left" vertical="center" wrapText="1"/>
    </xf>
    <xf numFmtId="166" fontId="8" fillId="2" borderId="1" xfId="2" applyNumberFormat="1" applyFont="1" applyFill="1" applyBorder="1" applyAlignment="1">
      <alignment horizontal="right" vertical="center" wrapText="1"/>
    </xf>
    <xf numFmtId="166" fontId="9" fillId="2" borderId="1" xfId="0" applyNumberFormat="1" applyFont="1" applyFill="1" applyBorder="1" applyAlignment="1" applyProtection="1">
      <alignment horizontal="right" vertical="center" wrapText="1"/>
      <protection locked="0"/>
    </xf>
    <xf numFmtId="0" fontId="4" fillId="0" borderId="1" xfId="0" applyFont="1" applyBorder="1" applyAlignment="1">
      <alignment vertical="center" wrapText="1"/>
    </xf>
    <xf numFmtId="0" fontId="10" fillId="2" borderId="0" xfId="0" applyFont="1" applyFill="1" applyAlignment="1">
      <alignment wrapText="1"/>
    </xf>
    <xf numFmtId="167" fontId="10" fillId="2" borderId="0" xfId="0" applyNumberFormat="1" applyFont="1" applyFill="1" applyAlignment="1">
      <alignment wrapText="1"/>
    </xf>
    <xf numFmtId="0" fontId="5" fillId="2" borderId="1" xfId="0" applyFont="1" applyFill="1" applyBorder="1" applyAlignment="1" applyProtection="1">
      <alignment horizontal="center" vertical="center"/>
      <protection locked="0"/>
    </xf>
    <xf numFmtId="166" fontId="6" fillId="2" borderId="1" xfId="0" applyNumberFormat="1" applyFont="1" applyFill="1" applyBorder="1" applyAlignment="1" applyProtection="1">
      <alignment horizontal="right" vertical="center"/>
      <protection locked="0"/>
    </xf>
    <xf numFmtId="43" fontId="4" fillId="2" borderId="1" xfId="1" applyFont="1" applyFill="1" applyBorder="1" applyAlignment="1">
      <alignment horizontal="left" vertical="center" wrapText="1"/>
    </xf>
    <xf numFmtId="43" fontId="4" fillId="2" borderId="0" xfId="0" applyNumberFormat="1" applyFont="1" applyFill="1" applyAlignment="1">
      <alignment wrapText="1"/>
    </xf>
    <xf numFmtId="0" fontId="7" fillId="2" borderId="1" xfId="0" applyFont="1" applyFill="1" applyBorder="1" applyAlignment="1" applyProtection="1">
      <alignment horizontal="center" vertical="center"/>
      <protection locked="0"/>
    </xf>
    <xf numFmtId="0" fontId="4" fillId="2" borderId="1" xfId="0" applyFont="1" applyFill="1" applyBorder="1" applyAlignment="1">
      <alignment horizontal="center" vertical="center"/>
    </xf>
    <xf numFmtId="166" fontId="9" fillId="2" borderId="1" xfId="0" applyNumberFormat="1" applyFont="1" applyFill="1" applyBorder="1" applyAlignment="1" applyProtection="1">
      <alignment horizontal="right" vertical="center"/>
      <protection locked="0"/>
    </xf>
    <xf numFmtId="166" fontId="4" fillId="2" borderId="1" xfId="0" applyNumberFormat="1" applyFont="1" applyFill="1" applyBorder="1" applyAlignment="1">
      <alignment horizontal="left" vertical="center" wrapText="1"/>
    </xf>
    <xf numFmtId="0" fontId="11" fillId="3" borderId="1" xfId="0" applyFont="1" applyFill="1" applyBorder="1" applyAlignment="1" applyProtection="1">
      <alignment horizontal="left" vertical="top"/>
      <protection locked="0"/>
    </xf>
    <xf numFmtId="0" fontId="12" fillId="4" borderId="1" xfId="0" applyFont="1" applyFill="1" applyBorder="1" applyAlignment="1" applyProtection="1">
      <alignment horizontal="left" vertical="top"/>
      <protection locked="0"/>
    </xf>
    <xf numFmtId="166" fontId="8" fillId="2" borderId="1" xfId="0" applyNumberFormat="1" applyFont="1" applyFill="1" applyBorder="1" applyAlignment="1" applyProtection="1">
      <alignment horizontal="right" vertical="center"/>
      <protection locked="0"/>
    </xf>
    <xf numFmtId="1" fontId="11" fillId="5" borderId="1" xfId="0" applyNumberFormat="1" applyFont="1" applyFill="1" applyBorder="1" applyAlignment="1" applyProtection="1">
      <alignment horizontal="left" vertical="top"/>
      <protection locked="0"/>
    </xf>
    <xf numFmtId="1" fontId="12" fillId="4" borderId="1" xfId="0" applyNumberFormat="1" applyFont="1" applyFill="1" applyBorder="1" applyAlignment="1" applyProtection="1">
      <alignment horizontal="left" vertical="top"/>
      <protection locked="0"/>
    </xf>
    <xf numFmtId="166" fontId="13" fillId="4" borderId="1" xfId="1" applyNumberFormat="1" applyFont="1" applyFill="1" applyBorder="1" applyAlignment="1" applyProtection="1">
      <alignment horizontal="right" vertical="center"/>
      <protection locked="0"/>
    </xf>
    <xf numFmtId="0" fontId="4" fillId="2" borderId="0" xfId="0" applyFont="1" applyFill="1"/>
    <xf numFmtId="0" fontId="5" fillId="2" borderId="0" xfId="0" applyFont="1" applyFill="1"/>
    <xf numFmtId="0" fontId="12" fillId="0" borderId="1" xfId="3" applyFont="1" applyBorder="1" applyAlignment="1">
      <alignment horizontal="left" vertical="center"/>
    </xf>
    <xf numFmtId="0" fontId="12" fillId="0" borderId="1" xfId="3" applyFont="1" applyBorder="1" applyAlignment="1">
      <alignment horizontal="left" vertical="top"/>
    </xf>
    <xf numFmtId="166" fontId="13" fillId="4" borderId="1" xfId="0" applyNumberFormat="1" applyFont="1" applyFill="1" applyBorder="1" applyAlignment="1" applyProtection="1">
      <alignment horizontal="right" vertical="center"/>
      <protection locked="0"/>
    </xf>
    <xf numFmtId="0" fontId="14" fillId="4" borderId="1" xfId="0" applyFont="1" applyFill="1" applyBorder="1" applyAlignment="1" applyProtection="1">
      <alignment horizontal="left" vertical="top"/>
      <protection locked="0"/>
    </xf>
    <xf numFmtId="0" fontId="12" fillId="2" borderId="1" xfId="3" applyFont="1" applyFill="1" applyBorder="1" applyAlignment="1">
      <alignment horizontal="left" vertical="center"/>
    </xf>
    <xf numFmtId="0" fontId="12" fillId="2" borderId="1" xfId="3" applyFont="1" applyFill="1" applyBorder="1" applyAlignment="1">
      <alignment horizontal="left" vertical="top"/>
    </xf>
    <xf numFmtId="166" fontId="15" fillId="4" borderId="1" xfId="0" applyNumberFormat="1" applyFont="1" applyFill="1" applyBorder="1" applyAlignment="1" applyProtection="1">
      <alignment horizontal="right" vertical="center"/>
      <protection locked="0"/>
    </xf>
    <xf numFmtId="0" fontId="12" fillId="3" borderId="1"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166" fontId="15" fillId="4" borderId="1" xfId="1" applyNumberFormat="1" applyFont="1" applyFill="1" applyBorder="1" applyAlignment="1" applyProtection="1">
      <alignment horizontal="right" vertical="center"/>
      <protection locked="0"/>
    </xf>
    <xf numFmtId="0" fontId="4" fillId="2" borderId="0" xfId="0" applyFont="1" applyFill="1" applyAlignment="1">
      <alignment vertical="center"/>
    </xf>
    <xf numFmtId="0" fontId="11" fillId="3" borderId="1" xfId="0" applyFont="1" applyFill="1" applyBorder="1" applyAlignment="1" applyProtection="1">
      <alignment horizontal="left" vertical="center"/>
      <protection locked="0"/>
    </xf>
    <xf numFmtId="166" fontId="8" fillId="2" borderId="1" xfId="0" applyNumberFormat="1" applyFont="1" applyFill="1" applyBorder="1" applyAlignment="1">
      <alignment horizontal="right" vertical="center"/>
    </xf>
    <xf numFmtId="0" fontId="5" fillId="2" borderId="0" xfId="0" applyFont="1" applyFill="1" applyAlignment="1">
      <alignment vertical="center"/>
    </xf>
    <xf numFmtId="1" fontId="4" fillId="5" borderId="1" xfId="0" applyNumberFormat="1" applyFont="1" applyFill="1" applyBorder="1" applyAlignment="1" applyProtection="1">
      <alignment horizontal="left" vertical="top"/>
      <protection locked="0"/>
    </xf>
    <xf numFmtId="0" fontId="5" fillId="4" borderId="1" xfId="0" applyFont="1" applyFill="1" applyBorder="1" applyAlignment="1" applyProtection="1">
      <alignment horizontal="left" vertical="top"/>
      <protection locked="0"/>
    </xf>
    <xf numFmtId="0" fontId="4" fillId="2" borderId="0" xfId="0" applyFont="1" applyFill="1" applyAlignment="1">
      <alignment vertical="top"/>
    </xf>
    <xf numFmtId="0" fontId="4" fillId="3" borderId="1" xfId="0" applyFont="1" applyFill="1" applyBorder="1" applyAlignment="1" applyProtection="1">
      <alignment horizontal="left" vertical="top"/>
      <protection locked="0"/>
    </xf>
    <xf numFmtId="0" fontId="4" fillId="4" borderId="1" xfId="0" applyFont="1" applyFill="1" applyBorder="1" applyAlignment="1" applyProtection="1">
      <alignment horizontal="left" vertical="top"/>
      <protection locked="0"/>
    </xf>
    <xf numFmtId="166" fontId="8" fillId="2" borderId="1" xfId="1" applyNumberFormat="1" applyFont="1" applyFill="1" applyBorder="1" applyAlignment="1" applyProtection="1">
      <alignment horizontal="right" vertical="center"/>
    </xf>
    <xf numFmtId="4" fontId="4" fillId="2" borderId="0" xfId="0" applyNumberFormat="1" applyFont="1" applyFill="1" applyAlignment="1">
      <alignment wrapText="1"/>
    </xf>
    <xf numFmtId="0" fontId="4" fillId="2" borderId="0" xfId="0" applyFont="1" applyFill="1" applyAlignment="1">
      <alignment horizontal="left" wrapText="1"/>
    </xf>
    <xf numFmtId="166" fontId="4" fillId="2" borderId="0" xfId="0" applyNumberFormat="1" applyFont="1" applyFill="1" applyAlignment="1">
      <alignment horizontal="left" wrapText="1"/>
    </xf>
    <xf numFmtId="0" fontId="4" fillId="2" borderId="1" xfId="0" applyFont="1" applyFill="1" applyBorder="1" applyAlignment="1" applyProtection="1">
      <alignment horizontal="center" vertical="center"/>
      <protection locked="0"/>
    </xf>
    <xf numFmtId="0" fontId="12" fillId="3" borderId="1" xfId="0" applyFont="1" applyFill="1" applyBorder="1" applyAlignment="1" applyProtection="1">
      <alignment horizontal="left" vertical="top"/>
      <protection locked="0"/>
    </xf>
    <xf numFmtId="166"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5" fillId="2" borderId="1" xfId="0" applyFont="1" applyFill="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protection locked="0"/>
    </xf>
    <xf numFmtId="169" fontId="12" fillId="2" borderId="1" xfId="0" applyNumberFormat="1" applyFont="1" applyFill="1" applyBorder="1" applyAlignment="1" applyProtection="1">
      <alignment horizontal="left" vertical="center" wrapText="1"/>
      <protection locked="0"/>
    </xf>
    <xf numFmtId="168" fontId="4" fillId="2" borderId="1" xfId="0" applyNumberFormat="1" applyFont="1" applyFill="1" applyBorder="1" applyAlignment="1">
      <alignment horizontal="left" vertical="center" wrapText="1"/>
    </xf>
    <xf numFmtId="0" fontId="11" fillId="0" borderId="1" xfId="0" applyFont="1" applyBorder="1" applyAlignment="1">
      <alignment horizontal="left" vertical="center" wrapText="1"/>
    </xf>
    <xf numFmtId="165" fontId="12" fillId="0" borderId="1" xfId="0" applyNumberFormat="1" applyFont="1" applyBorder="1" applyAlignment="1" applyProtection="1">
      <alignment horizontal="left" vertical="center" wrapText="1"/>
      <protection locked="0"/>
    </xf>
    <xf numFmtId="165" fontId="4" fillId="0" borderId="1" xfId="0" applyNumberFormat="1" applyFont="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2" fillId="4" borderId="1" xfId="1" applyNumberFormat="1" applyFont="1" applyFill="1" applyBorder="1" applyAlignment="1" applyProtection="1">
      <alignment horizontal="left" vertical="center" wrapText="1"/>
      <protection locked="0"/>
    </xf>
    <xf numFmtId="0" fontId="12" fillId="4" borderId="1" xfId="0" applyFont="1" applyFill="1" applyBorder="1" applyAlignment="1" applyProtection="1">
      <alignment horizontal="left" vertical="center" wrapText="1"/>
      <protection locked="0"/>
    </xf>
    <xf numFmtId="0" fontId="14" fillId="3" borderId="1" xfId="0" applyFont="1" applyFill="1" applyBorder="1" applyAlignment="1" applyProtection="1">
      <alignment horizontal="left" vertical="center" wrapText="1"/>
      <protection locked="0"/>
    </xf>
    <xf numFmtId="0" fontId="12" fillId="3"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0" fontId="12" fillId="0" borderId="1" xfId="3" applyFont="1" applyBorder="1" applyAlignment="1">
      <alignment horizontal="left" vertical="center" wrapText="1"/>
    </xf>
    <xf numFmtId="0" fontId="12" fillId="2" borderId="1" xfId="3" applyFont="1" applyFill="1" applyBorder="1" applyAlignment="1">
      <alignment horizontal="left" vertical="center" wrapText="1"/>
    </xf>
    <xf numFmtId="0" fontId="5" fillId="3" borderId="1" xfId="0" applyFont="1" applyFill="1" applyBorder="1" applyAlignment="1" applyProtection="1">
      <alignment horizontal="left" vertical="center" wrapText="1"/>
      <protection locked="0"/>
    </xf>
    <xf numFmtId="166" fontId="8" fillId="4" borderId="1" xfId="0" applyNumberFormat="1" applyFont="1" applyFill="1" applyBorder="1" applyAlignment="1" applyProtection="1">
      <alignment horizontal="right" vertical="center"/>
      <protection locked="0"/>
    </xf>
    <xf numFmtId="166" fontId="6" fillId="2" borderId="1" xfId="0" applyNumberFormat="1" applyFont="1" applyFill="1" applyBorder="1" applyAlignment="1">
      <alignment horizontal="right" vertical="center"/>
    </xf>
    <xf numFmtId="166" fontId="6" fillId="2" borderId="1" xfId="2" applyNumberFormat="1" applyFont="1" applyFill="1" applyBorder="1" applyAlignment="1">
      <alignment horizontal="right" vertical="center" wrapText="1"/>
    </xf>
    <xf numFmtId="166" fontId="16" fillId="2" borderId="1" xfId="0" applyNumberFormat="1" applyFont="1" applyFill="1" applyBorder="1" applyAlignment="1" applyProtection="1">
      <alignment horizontal="right" vertical="center" wrapText="1"/>
      <protection locked="0"/>
    </xf>
    <xf numFmtId="166" fontId="6" fillId="4" borderId="1" xfId="0" applyNumberFormat="1" applyFont="1" applyFill="1" applyBorder="1" applyAlignment="1" applyProtection="1">
      <alignment horizontal="right" vertical="center"/>
      <protection locked="0"/>
    </xf>
    <xf numFmtId="0" fontId="4" fillId="2" borderId="1" xfId="0" applyFont="1" applyFill="1" applyBorder="1" applyAlignment="1" applyProtection="1">
      <alignment horizontal="left" vertical="center"/>
      <protection locked="0"/>
    </xf>
    <xf numFmtId="166" fontId="4" fillId="2" borderId="0" xfId="0" applyNumberFormat="1" applyFont="1" applyFill="1" applyAlignment="1">
      <alignment wrapText="1"/>
    </xf>
    <xf numFmtId="0" fontId="4" fillId="2" borderId="0" xfId="0" applyFont="1" applyFill="1" applyAlignment="1">
      <alignment horizontal="center" wrapText="1"/>
    </xf>
    <xf numFmtId="0" fontId="4" fillId="2" borderId="0" xfId="0" applyFont="1" applyFill="1" applyAlignment="1">
      <alignment horizontal="center" vertical="top" wrapText="1"/>
    </xf>
  </cellXfs>
  <cellStyles count="4">
    <cellStyle name="Comma" xfId="1" builtinId="3"/>
    <cellStyle name="Normal" xfId="0" builtinId="0"/>
    <cellStyle name="Normal 13" xfId="3"/>
    <cellStyle name="Normal 2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vark\usermony\USER\EXCHANGE\VAHRAM\NJUTER\D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abSelected="1" zoomScaleNormal="100" zoomScaleSheetLayoutView="80" workbookViewId="0">
      <pane xSplit="2" ySplit="5" topLeftCell="C41" activePane="bottomRight" state="frozen"/>
      <selection pane="topRight" activeCell="D1" sqref="D1"/>
      <selection pane="bottomLeft" activeCell="A6" sqref="A6"/>
      <selection pane="bottomRight" activeCell="G53" sqref="G53"/>
    </sheetView>
  </sheetViews>
  <sheetFormatPr defaultRowHeight="16.5" outlineLevelRow="1" x14ac:dyDescent="0.3"/>
  <cols>
    <col min="1" max="1" width="11.5703125" style="2" customWidth="1"/>
    <col min="2" max="2" width="14.28515625" style="2" customWidth="1"/>
    <col min="3" max="3" width="57.7109375" style="1" customWidth="1"/>
    <col min="4" max="4" width="29.7109375" style="1" customWidth="1"/>
    <col min="5" max="6" width="27.140625" style="1" customWidth="1"/>
    <col min="7" max="7" width="78.140625" style="57" customWidth="1"/>
    <col min="8" max="8" width="17.7109375" style="1" bestFit="1" customWidth="1"/>
    <col min="9" max="9" width="9.140625" style="1"/>
    <col min="10" max="10" width="15.85546875" style="1" bestFit="1" customWidth="1"/>
    <col min="11" max="16384" width="9.140625" style="1"/>
  </cols>
  <sheetData>
    <row r="1" spans="1:10" x14ac:dyDescent="0.3">
      <c r="A1" s="87" t="s">
        <v>52</v>
      </c>
      <c r="B1" s="87"/>
      <c r="C1" s="87"/>
      <c r="D1" s="87"/>
      <c r="E1" s="87"/>
      <c r="F1" s="87"/>
      <c r="G1" s="87"/>
    </row>
    <row r="2" spans="1:10" x14ac:dyDescent="0.3">
      <c r="A2" s="88" t="s">
        <v>53</v>
      </c>
      <c r="B2" s="88"/>
      <c r="C2" s="88"/>
      <c r="D2" s="88"/>
      <c r="E2" s="88"/>
      <c r="F2" s="88"/>
      <c r="G2" s="88"/>
    </row>
    <row r="4" spans="1:10" x14ac:dyDescent="0.3">
      <c r="C4" s="3"/>
      <c r="D4" s="3"/>
      <c r="E4" s="3"/>
      <c r="F4" s="3"/>
      <c r="G4" s="4" t="s">
        <v>0</v>
      </c>
    </row>
    <row r="5" spans="1:10" ht="33" x14ac:dyDescent="0.3">
      <c r="A5" s="5" t="s">
        <v>1</v>
      </c>
      <c r="B5" s="5" t="s">
        <v>2</v>
      </c>
      <c r="C5" s="6" t="s">
        <v>3</v>
      </c>
      <c r="D5" s="7" t="s">
        <v>54</v>
      </c>
      <c r="E5" s="7" t="s">
        <v>4</v>
      </c>
      <c r="F5" s="8" t="s">
        <v>5</v>
      </c>
      <c r="G5" s="9" t="s">
        <v>6</v>
      </c>
    </row>
    <row r="6" spans="1:10" x14ac:dyDescent="0.3">
      <c r="A6" s="10"/>
      <c r="B6" s="10"/>
      <c r="C6" s="63" t="s">
        <v>7</v>
      </c>
      <c r="D6" s="11">
        <f t="shared" ref="D6:E6" si="0">+D7+D8+D9</f>
        <v>2873055523</v>
      </c>
      <c r="E6" s="11">
        <f t="shared" si="0"/>
        <v>2837646251.5999999</v>
      </c>
      <c r="F6" s="11">
        <f>+F7+F8+F9</f>
        <v>-35409271.400000185</v>
      </c>
      <c r="G6" s="12"/>
    </row>
    <row r="7" spans="1:10" s="18" customFormat="1" x14ac:dyDescent="0.3">
      <c r="A7" s="13"/>
      <c r="B7" s="13"/>
      <c r="C7" s="14" t="s">
        <v>8</v>
      </c>
      <c r="D7" s="15">
        <v>2759914947.4000001</v>
      </c>
      <c r="E7" s="15">
        <v>2720307582.0999999</v>
      </c>
      <c r="F7" s="16">
        <f t="shared" ref="F7:F11" si="1">+E7-D7</f>
        <v>-39607365.300000191</v>
      </c>
      <c r="G7" s="17"/>
    </row>
    <row r="8" spans="1:10" s="18" customFormat="1" ht="33" x14ac:dyDescent="0.3">
      <c r="A8" s="13"/>
      <c r="B8" s="13"/>
      <c r="C8" s="14" t="s">
        <v>9</v>
      </c>
      <c r="D8" s="15">
        <v>94044710</v>
      </c>
      <c r="E8" s="15">
        <v>96606628.900000006</v>
      </c>
      <c r="F8" s="16">
        <f t="shared" si="1"/>
        <v>2561918.900000006</v>
      </c>
      <c r="G8" s="62" t="s">
        <v>10</v>
      </c>
    </row>
    <row r="9" spans="1:10" s="18" customFormat="1" ht="49.5" x14ac:dyDescent="0.3">
      <c r="A9" s="13"/>
      <c r="B9" s="13"/>
      <c r="C9" s="14" t="s">
        <v>11</v>
      </c>
      <c r="D9" s="15">
        <v>19095865.600000001</v>
      </c>
      <c r="E9" s="15">
        <v>20732040.600000001</v>
      </c>
      <c r="F9" s="16">
        <f t="shared" si="1"/>
        <v>1636175</v>
      </c>
      <c r="G9" s="62" t="s">
        <v>12</v>
      </c>
      <c r="J9" s="19"/>
    </row>
    <row r="10" spans="1:10" s="18" customFormat="1" x14ac:dyDescent="0.3">
      <c r="A10" s="13"/>
      <c r="B10" s="13"/>
      <c r="C10" s="14"/>
      <c r="D10" s="15"/>
      <c r="E10" s="15"/>
      <c r="F10" s="16"/>
      <c r="G10" s="62"/>
      <c r="J10" s="19"/>
    </row>
    <row r="11" spans="1:10" s="18" customFormat="1" x14ac:dyDescent="0.3">
      <c r="A11" s="13"/>
      <c r="B11" s="13"/>
      <c r="C11" s="63" t="s">
        <v>55</v>
      </c>
      <c r="D11" s="82">
        <v>3482409451</v>
      </c>
      <c r="E11" s="82">
        <v>3441646251.5999999</v>
      </c>
      <c r="F11" s="83">
        <f t="shared" si="1"/>
        <v>-40763199.400000095</v>
      </c>
      <c r="G11" s="62"/>
      <c r="J11" s="19"/>
    </row>
    <row r="12" spans="1:10" x14ac:dyDescent="0.3">
      <c r="A12" s="20"/>
      <c r="B12" s="20"/>
      <c r="C12" s="85" t="s">
        <v>57</v>
      </c>
      <c r="D12" s="21"/>
      <c r="E12" s="21"/>
      <c r="F12" s="21"/>
      <c r="G12" s="22"/>
      <c r="H12" s="3"/>
    </row>
    <row r="13" spans="1:10" ht="28.5" customHeight="1" x14ac:dyDescent="0.3">
      <c r="A13" s="20"/>
      <c r="B13" s="20">
        <v>1</v>
      </c>
      <c r="C13" s="63" t="s">
        <v>13</v>
      </c>
      <c r="D13" s="21">
        <f t="shared" ref="D13:F13" si="2">+D14+D15+D16</f>
        <v>275730485.57992154</v>
      </c>
      <c r="E13" s="21">
        <f t="shared" si="2"/>
        <v>274537959.38335019</v>
      </c>
      <c r="F13" s="21">
        <f t="shared" si="2"/>
        <v>-1192526.1965713464</v>
      </c>
      <c r="G13" s="27"/>
      <c r="H13" s="18"/>
      <c r="J13" s="23"/>
    </row>
    <row r="14" spans="1:10" hidden="1" outlineLevel="1" x14ac:dyDescent="0.3">
      <c r="A14" s="24"/>
      <c r="B14" s="25"/>
      <c r="C14" s="71" t="s">
        <v>14</v>
      </c>
      <c r="D14" s="26">
        <v>202247740.90000001</v>
      </c>
      <c r="E14" s="26">
        <v>201324849.76995099</v>
      </c>
      <c r="F14" s="26">
        <f>+E14-D14</f>
        <v>-922891.13004902005</v>
      </c>
      <c r="G14" s="27"/>
    </row>
    <row r="15" spans="1:10" hidden="1" outlineLevel="1" x14ac:dyDescent="0.3">
      <c r="A15" s="24"/>
      <c r="B15" s="25"/>
      <c r="C15" s="71" t="s">
        <v>15</v>
      </c>
      <c r="D15" s="26">
        <v>17461634.669506323</v>
      </c>
      <c r="E15" s="26">
        <v>17426261.629506297</v>
      </c>
      <c r="F15" s="26">
        <f>+E15-D15</f>
        <v>-35373.040000025183</v>
      </c>
      <c r="G15" s="27"/>
    </row>
    <row r="16" spans="1:10" hidden="1" outlineLevel="1" x14ac:dyDescent="0.3">
      <c r="A16" s="24"/>
      <c r="B16" s="25"/>
      <c r="C16" s="71" t="s">
        <v>16</v>
      </c>
      <c r="D16" s="26">
        <v>56021110.010415204</v>
      </c>
      <c r="E16" s="26">
        <v>55786847.983892903</v>
      </c>
      <c r="F16" s="26">
        <f>+E16-D16</f>
        <v>-234262.02652230114</v>
      </c>
      <c r="G16" s="27"/>
      <c r="H16" s="23"/>
    </row>
    <row r="17" spans="1:8" ht="33" collapsed="1" x14ac:dyDescent="0.3">
      <c r="A17" s="20"/>
      <c r="B17" s="20">
        <v>2</v>
      </c>
      <c r="C17" s="63" t="s">
        <v>17</v>
      </c>
      <c r="D17" s="21">
        <f>+D18+D23</f>
        <v>1630578.5999999999</v>
      </c>
      <c r="E17" s="21">
        <f>+E18+E23</f>
        <v>2850878.2048800001</v>
      </c>
      <c r="F17" s="21">
        <f>+E17-D17</f>
        <v>1220299.6048800002</v>
      </c>
      <c r="G17" s="67"/>
      <c r="H17" s="23"/>
    </row>
    <row r="18" spans="1:8" x14ac:dyDescent="0.3">
      <c r="A18" s="28" t="s">
        <v>18</v>
      </c>
      <c r="B18" s="29"/>
      <c r="C18" s="75" t="s">
        <v>19</v>
      </c>
      <c r="D18" s="30">
        <f>SUM(D19:D22)</f>
        <v>0</v>
      </c>
      <c r="E18" s="30">
        <f t="shared" ref="E18:F18" si="3">SUM(E19:E22)</f>
        <v>1079377.3048800002</v>
      </c>
      <c r="F18" s="30">
        <f t="shared" si="3"/>
        <v>1079377.3048800002</v>
      </c>
      <c r="G18" s="63"/>
    </row>
    <row r="19" spans="1:8" s="34" customFormat="1" ht="132" hidden="1" outlineLevel="1" x14ac:dyDescent="0.3">
      <c r="A19" s="31"/>
      <c r="B19" s="32"/>
      <c r="C19" s="72" t="s">
        <v>20</v>
      </c>
      <c r="D19" s="33">
        <v>0</v>
      </c>
      <c r="E19" s="33">
        <v>12687.17373</v>
      </c>
      <c r="F19" s="33">
        <f>+E19-D19</f>
        <v>12687.17373</v>
      </c>
      <c r="G19" s="68" t="s">
        <v>21</v>
      </c>
    </row>
    <row r="20" spans="1:8" s="34" customFormat="1" ht="148.5" hidden="1" outlineLevel="1" x14ac:dyDescent="0.3">
      <c r="A20" s="32"/>
      <c r="B20" s="32"/>
      <c r="C20" s="72" t="s">
        <v>22</v>
      </c>
      <c r="D20" s="33">
        <v>0</v>
      </c>
      <c r="E20" s="33">
        <v>72244.760490000015</v>
      </c>
      <c r="F20" s="33">
        <f t="shared" ref="F20:F22" si="4">+E20-D20</f>
        <v>72244.760490000015</v>
      </c>
      <c r="G20" s="68" t="s">
        <v>23</v>
      </c>
    </row>
    <row r="21" spans="1:8" s="34" customFormat="1" ht="99" hidden="1" outlineLevel="1" x14ac:dyDescent="0.3">
      <c r="A21" s="32"/>
      <c r="B21" s="32"/>
      <c r="C21" s="72" t="s">
        <v>24</v>
      </c>
      <c r="D21" s="33">
        <v>0</v>
      </c>
      <c r="E21" s="33">
        <v>679572.39910000004</v>
      </c>
      <c r="F21" s="33">
        <f t="shared" si="4"/>
        <v>679572.39910000004</v>
      </c>
      <c r="G21" s="64" t="s">
        <v>25</v>
      </c>
    </row>
    <row r="22" spans="1:8" s="34" customFormat="1" ht="99" hidden="1" outlineLevel="1" x14ac:dyDescent="0.3">
      <c r="A22" s="32"/>
      <c r="B22" s="32"/>
      <c r="C22" s="72" t="s">
        <v>26</v>
      </c>
      <c r="D22" s="33">
        <v>0</v>
      </c>
      <c r="E22" s="33">
        <v>314872.97155999998</v>
      </c>
      <c r="F22" s="33">
        <f t="shared" si="4"/>
        <v>314872.97155999998</v>
      </c>
      <c r="G22" s="64" t="s">
        <v>25</v>
      </c>
    </row>
    <row r="23" spans="1:8" s="35" customFormat="1" collapsed="1" x14ac:dyDescent="0.3">
      <c r="A23" s="28" t="s">
        <v>18</v>
      </c>
      <c r="B23" s="29"/>
      <c r="C23" s="75" t="s">
        <v>27</v>
      </c>
      <c r="D23" s="30">
        <f>+D24+D25</f>
        <v>1630578.5999999999</v>
      </c>
      <c r="E23" s="30">
        <f>+E24+E25</f>
        <v>1771500.9</v>
      </c>
      <c r="F23" s="30">
        <f>+F24+F25</f>
        <v>140922.30000000005</v>
      </c>
      <c r="G23" s="64"/>
    </row>
    <row r="24" spans="1:8" s="34" customFormat="1" ht="66" hidden="1" outlineLevel="1" x14ac:dyDescent="0.3">
      <c r="A24" s="36"/>
      <c r="B24" s="37"/>
      <c r="C24" s="77" t="s">
        <v>28</v>
      </c>
      <c r="D24" s="38">
        <v>1546989.7</v>
      </c>
      <c r="E24" s="38">
        <v>1300619.8</v>
      </c>
      <c r="F24" s="38">
        <f t="shared" ref="F24:F36" si="5">+E24-D24</f>
        <v>-246369.89999999991</v>
      </c>
      <c r="G24" s="64" t="s">
        <v>29</v>
      </c>
    </row>
    <row r="25" spans="1:8" s="34" customFormat="1" ht="33" hidden="1" outlineLevel="1" x14ac:dyDescent="0.3">
      <c r="A25" s="36"/>
      <c r="B25" s="37"/>
      <c r="C25" s="77" t="s">
        <v>28</v>
      </c>
      <c r="D25" s="38">
        <v>83588.899999999994</v>
      </c>
      <c r="E25" s="38">
        <v>470881.1</v>
      </c>
      <c r="F25" s="38">
        <f t="shared" si="5"/>
        <v>387292.19999999995</v>
      </c>
      <c r="G25" s="69"/>
    </row>
    <row r="26" spans="1:8" s="34" customFormat="1" collapsed="1" x14ac:dyDescent="0.3">
      <c r="A26" s="59"/>
      <c r="B26" s="20">
        <v>3</v>
      </c>
      <c r="C26" s="63" t="s">
        <v>30</v>
      </c>
      <c r="D26" s="21">
        <f>+D27+D29+D31+D34+D36+D39+D41+D48+D44</f>
        <v>1410381794.2168</v>
      </c>
      <c r="E26" s="21">
        <f>+E27+E29+E31+E34+E36+E39+E41+E48+E44</f>
        <v>1368822740.0528922</v>
      </c>
      <c r="F26" s="21">
        <f t="shared" si="5"/>
        <v>-41559054.163907766</v>
      </c>
      <c r="G26" s="67"/>
    </row>
    <row r="27" spans="1:8" s="35" customFormat="1" ht="49.5" x14ac:dyDescent="0.3">
      <c r="A27" s="28" t="s">
        <v>18</v>
      </c>
      <c r="B27" s="39"/>
      <c r="C27" s="74" t="s">
        <v>58</v>
      </c>
      <c r="D27" s="21">
        <v>162996493.82799998</v>
      </c>
      <c r="E27" s="21">
        <v>166598619.64399999</v>
      </c>
      <c r="F27" s="21">
        <f t="shared" si="5"/>
        <v>3602125.8160000145</v>
      </c>
      <c r="G27" s="64" t="s">
        <v>72</v>
      </c>
    </row>
    <row r="28" spans="1:8" s="34" customFormat="1" ht="181.5" x14ac:dyDescent="0.3">
      <c r="A28" s="40"/>
      <c r="B28" s="41"/>
      <c r="C28" s="78" t="s">
        <v>31</v>
      </c>
      <c r="D28" s="38"/>
      <c r="E28" s="38">
        <v>3500000</v>
      </c>
      <c r="F28" s="38">
        <f t="shared" si="5"/>
        <v>3500000</v>
      </c>
      <c r="G28" s="65" t="s">
        <v>32</v>
      </c>
    </row>
    <row r="29" spans="1:8" s="34" customFormat="1" ht="33" x14ac:dyDescent="0.3">
      <c r="A29" s="60" t="s">
        <v>18</v>
      </c>
      <c r="B29" s="39"/>
      <c r="C29" s="74" t="s">
        <v>59</v>
      </c>
      <c r="D29" s="42">
        <v>289152762.57599998</v>
      </c>
      <c r="E29" s="42">
        <v>288386080.13795102</v>
      </c>
      <c r="F29" s="42">
        <f t="shared" si="5"/>
        <v>-766682.43804895878</v>
      </c>
      <c r="G29" s="64" t="s">
        <v>74</v>
      </c>
    </row>
    <row r="30" spans="1:8" s="34" customFormat="1" ht="49.5" x14ac:dyDescent="0.3">
      <c r="A30" s="43"/>
      <c r="B30" s="44"/>
      <c r="C30" s="73" t="s">
        <v>33</v>
      </c>
      <c r="D30" s="38">
        <v>828000</v>
      </c>
      <c r="E30" s="38">
        <v>628000</v>
      </c>
      <c r="F30" s="38">
        <f t="shared" si="5"/>
        <v>-200000</v>
      </c>
      <c r="G30" s="69" t="s">
        <v>34</v>
      </c>
    </row>
    <row r="31" spans="1:8" s="46" customFormat="1" ht="39" customHeight="1" x14ac:dyDescent="0.25">
      <c r="A31" s="60" t="s">
        <v>18</v>
      </c>
      <c r="B31" s="44"/>
      <c r="C31" s="74" t="s">
        <v>60</v>
      </c>
      <c r="D31" s="45">
        <v>47509594.703999996</v>
      </c>
      <c r="E31" s="45">
        <v>47510329.299999997</v>
      </c>
      <c r="F31" s="45">
        <f t="shared" si="5"/>
        <v>734.59600000083447</v>
      </c>
      <c r="G31" s="64" t="s">
        <v>73</v>
      </c>
    </row>
    <row r="32" spans="1:8" s="49" customFormat="1" ht="21.75" customHeight="1" x14ac:dyDescent="0.25">
      <c r="A32" s="47"/>
      <c r="B32" s="44"/>
      <c r="C32" s="75" t="s">
        <v>35</v>
      </c>
      <c r="D32" s="48">
        <v>5000000</v>
      </c>
      <c r="E32" s="48">
        <f>+D32-164264.8</f>
        <v>4835735.2</v>
      </c>
      <c r="F32" s="38">
        <f t="shared" si="5"/>
        <v>-164264.79999999981</v>
      </c>
      <c r="G32" s="64" t="s">
        <v>66</v>
      </c>
    </row>
    <row r="33" spans="1:7" s="49" customFormat="1" ht="66" x14ac:dyDescent="0.25">
      <c r="A33" s="50"/>
      <c r="B33" s="32"/>
      <c r="C33" s="76" t="s">
        <v>36</v>
      </c>
      <c r="D33" s="30">
        <v>326385.8</v>
      </c>
      <c r="E33" s="30">
        <v>492864</v>
      </c>
      <c r="F33" s="26">
        <f t="shared" si="5"/>
        <v>166478.20000000001</v>
      </c>
      <c r="G33" s="66" t="s">
        <v>37</v>
      </c>
    </row>
    <row r="34" spans="1:7" s="52" customFormat="1" x14ac:dyDescent="0.25">
      <c r="A34" s="53" t="s">
        <v>18</v>
      </c>
      <c r="B34" s="51"/>
      <c r="C34" s="79" t="s">
        <v>61</v>
      </c>
      <c r="D34" s="84">
        <v>4058942.38</v>
      </c>
      <c r="E34" s="84">
        <v>3978942.4</v>
      </c>
      <c r="F34" s="84">
        <f t="shared" si="5"/>
        <v>-79999.979999999981</v>
      </c>
      <c r="G34" s="70"/>
    </row>
    <row r="35" spans="1:7" s="52" customFormat="1" ht="49.5" x14ac:dyDescent="0.25">
      <c r="A35" s="53"/>
      <c r="B35" s="54"/>
      <c r="C35" s="75" t="s">
        <v>38</v>
      </c>
      <c r="D35" s="80">
        <v>80000</v>
      </c>
      <c r="E35" s="80">
        <v>0</v>
      </c>
      <c r="F35" s="80">
        <f t="shared" si="5"/>
        <v>-80000</v>
      </c>
      <c r="G35" s="68" t="s">
        <v>71</v>
      </c>
    </row>
    <row r="36" spans="1:7" s="52" customFormat="1" ht="33" x14ac:dyDescent="0.25">
      <c r="A36" s="53" t="s">
        <v>18</v>
      </c>
      <c r="B36" s="54"/>
      <c r="C36" s="79" t="s">
        <v>62</v>
      </c>
      <c r="D36" s="45">
        <v>362627948.05479997</v>
      </c>
      <c r="E36" s="45">
        <v>362664415.86699992</v>
      </c>
      <c r="F36" s="84">
        <f t="shared" si="5"/>
        <v>36467.812199950218</v>
      </c>
      <c r="G36" s="64" t="s">
        <v>75</v>
      </c>
    </row>
    <row r="37" spans="1:7" s="52" customFormat="1" ht="33" x14ac:dyDescent="0.25">
      <c r="A37" s="53"/>
      <c r="B37" s="54"/>
      <c r="C37" s="75" t="s">
        <v>39</v>
      </c>
      <c r="D37" s="80">
        <v>58000</v>
      </c>
      <c r="E37" s="80">
        <v>71000</v>
      </c>
      <c r="F37" s="80">
        <f t="shared" ref="F37:F38" si="6">+E37-D37</f>
        <v>13000</v>
      </c>
      <c r="G37" s="68" t="s">
        <v>70</v>
      </c>
    </row>
    <row r="38" spans="1:7" s="52" customFormat="1" ht="33" x14ac:dyDescent="0.25">
      <c r="A38" s="53"/>
      <c r="B38" s="54"/>
      <c r="C38" s="75" t="s">
        <v>40</v>
      </c>
      <c r="D38" s="80">
        <v>409428.5</v>
      </c>
      <c r="E38" s="80">
        <v>543186.4</v>
      </c>
      <c r="F38" s="80">
        <f t="shared" si="6"/>
        <v>133757.90000000002</v>
      </c>
      <c r="G38" s="68" t="s">
        <v>70</v>
      </c>
    </row>
    <row r="39" spans="1:7" s="34" customFormat="1" x14ac:dyDescent="0.3">
      <c r="A39" s="60" t="s">
        <v>18</v>
      </c>
      <c r="B39" s="29"/>
      <c r="C39" s="74" t="s">
        <v>65</v>
      </c>
      <c r="D39" s="45">
        <v>399414445.80000001</v>
      </c>
      <c r="E39" s="45">
        <v>399578710.59999996</v>
      </c>
      <c r="F39" s="45">
        <f t="shared" ref="F39:F44" si="7">+E39-D39</f>
        <v>164264.79999995232</v>
      </c>
      <c r="G39" s="64"/>
    </row>
    <row r="40" spans="1:7" s="49" customFormat="1" ht="66" x14ac:dyDescent="0.25">
      <c r="A40" s="47"/>
      <c r="B40" s="44"/>
      <c r="C40" s="75" t="s">
        <v>41</v>
      </c>
      <c r="D40" s="48">
        <v>0</v>
      </c>
      <c r="E40" s="48">
        <v>164264.79999999999</v>
      </c>
      <c r="F40" s="38">
        <f t="shared" si="7"/>
        <v>164264.79999999999</v>
      </c>
      <c r="G40" s="64" t="s">
        <v>66</v>
      </c>
    </row>
    <row r="41" spans="1:7" s="34" customFormat="1" x14ac:dyDescent="0.3">
      <c r="A41" s="60" t="s">
        <v>18</v>
      </c>
      <c r="B41" s="29"/>
      <c r="C41" s="74" t="s">
        <v>64</v>
      </c>
      <c r="D41" s="45">
        <v>17329482.473999996</v>
      </c>
      <c r="E41" s="45">
        <v>17154123.000000004</v>
      </c>
      <c r="F41" s="45">
        <f t="shared" si="7"/>
        <v>-175359.47399999201</v>
      </c>
      <c r="G41" s="64"/>
    </row>
    <row r="42" spans="1:7" s="34" customFormat="1" x14ac:dyDescent="0.3">
      <c r="A42" s="29"/>
      <c r="B42" s="29"/>
      <c r="C42" s="75" t="s">
        <v>67</v>
      </c>
      <c r="D42" s="33">
        <v>2739368</v>
      </c>
      <c r="E42" s="33">
        <v>2670407</v>
      </c>
      <c r="F42" s="33">
        <f t="shared" si="7"/>
        <v>-68961</v>
      </c>
      <c r="G42" s="64" t="s">
        <v>69</v>
      </c>
    </row>
    <row r="43" spans="1:7" s="34" customFormat="1" ht="115.5" x14ac:dyDescent="0.3">
      <c r="A43" s="29"/>
      <c r="B43" s="29"/>
      <c r="C43" s="75" t="s">
        <v>42</v>
      </c>
      <c r="D43" s="38">
        <v>106398.39999999999</v>
      </c>
      <c r="E43" s="33">
        <v>0</v>
      </c>
      <c r="F43" s="38">
        <f t="shared" si="7"/>
        <v>-106398.39999999999</v>
      </c>
      <c r="G43" s="65" t="s">
        <v>68</v>
      </c>
    </row>
    <row r="44" spans="1:7" s="34" customFormat="1" ht="33" x14ac:dyDescent="0.3">
      <c r="A44" s="60" t="s">
        <v>18</v>
      </c>
      <c r="B44" s="29"/>
      <c r="C44" s="74" t="s">
        <v>63</v>
      </c>
      <c r="D44" s="45">
        <v>17441518</v>
      </c>
      <c r="E44" s="45">
        <v>18083661.203941233</v>
      </c>
      <c r="F44" s="45">
        <f t="shared" si="7"/>
        <v>642143.20394123346</v>
      </c>
      <c r="G44" s="64" t="s">
        <v>76</v>
      </c>
    </row>
    <row r="45" spans="1:7" s="49" customFormat="1" ht="49.5" x14ac:dyDescent="0.25">
      <c r="A45" s="47"/>
      <c r="B45" s="44"/>
      <c r="C45" s="75" t="s">
        <v>43</v>
      </c>
      <c r="D45" s="48">
        <v>2644467.2999999998</v>
      </c>
      <c r="E45" s="48">
        <f>+D45+159620</f>
        <v>2804087.3</v>
      </c>
      <c r="F45" s="26">
        <f t="shared" ref="F45:F47" si="8">+E45-D45</f>
        <v>159620</v>
      </c>
      <c r="G45" s="64" t="s">
        <v>44</v>
      </c>
    </row>
    <row r="46" spans="1:7" s="34" customFormat="1" ht="49.5" x14ac:dyDescent="0.3">
      <c r="A46" s="47"/>
      <c r="B46" s="29"/>
      <c r="C46" s="72" t="s">
        <v>45</v>
      </c>
      <c r="D46" s="33"/>
      <c r="E46" s="33">
        <v>470000</v>
      </c>
      <c r="F46" s="26">
        <f t="shared" si="8"/>
        <v>470000</v>
      </c>
      <c r="G46" s="64" t="s">
        <v>46</v>
      </c>
    </row>
    <row r="47" spans="1:7" s="34" customFormat="1" ht="66" x14ac:dyDescent="0.3">
      <c r="A47" s="29"/>
      <c r="B47" s="29"/>
      <c r="C47" s="72" t="s">
        <v>47</v>
      </c>
      <c r="D47" s="33">
        <v>12204297.800000001</v>
      </c>
      <c r="E47" s="33">
        <f>+D47+204279</f>
        <v>12408576.800000001</v>
      </c>
      <c r="F47" s="26">
        <f t="shared" si="8"/>
        <v>204279</v>
      </c>
      <c r="G47" s="64" t="s">
        <v>48</v>
      </c>
    </row>
    <row r="48" spans="1:7" s="35" customFormat="1" x14ac:dyDescent="0.3">
      <c r="A48" s="28" t="s">
        <v>18</v>
      </c>
      <c r="B48" s="39"/>
      <c r="C48" s="74" t="s">
        <v>49</v>
      </c>
      <c r="D48" s="81">
        <f>+D49+D50</f>
        <v>109850606.40000001</v>
      </c>
      <c r="E48" s="81">
        <f>+E49+E50</f>
        <v>64867857.900000006</v>
      </c>
      <c r="F48" s="81">
        <f>+E48-D48</f>
        <v>-44982748.5</v>
      </c>
      <c r="G48" s="64"/>
    </row>
    <row r="49" spans="1:10" s="34" customFormat="1" x14ac:dyDescent="0.3">
      <c r="A49" s="25"/>
      <c r="B49" s="25"/>
      <c r="C49" s="61" t="s">
        <v>51</v>
      </c>
      <c r="D49" s="33">
        <v>14481686</v>
      </c>
      <c r="E49" s="55">
        <v>17757770.199999999</v>
      </c>
      <c r="F49" s="26">
        <f t="shared" ref="F49:F50" si="9">+E49-D49</f>
        <v>3276084.1999999993</v>
      </c>
      <c r="G49" s="12"/>
    </row>
    <row r="50" spans="1:10" s="34" customFormat="1" x14ac:dyDescent="0.3">
      <c r="A50" s="25"/>
      <c r="B50" s="25"/>
      <c r="C50" s="61" t="s">
        <v>50</v>
      </c>
      <c r="D50" s="33">
        <v>95368920.400000006</v>
      </c>
      <c r="E50" s="55">
        <v>47110087.700000003</v>
      </c>
      <c r="F50" s="26">
        <f t="shared" si="9"/>
        <v>-48258832.700000003</v>
      </c>
      <c r="G50" s="12"/>
    </row>
    <row r="51" spans="1:10" x14ac:dyDescent="0.3">
      <c r="D51" s="56"/>
    </row>
    <row r="52" spans="1:10" s="18" customFormat="1" x14ac:dyDescent="0.3">
      <c r="A52" s="13"/>
      <c r="B52" s="13"/>
      <c r="C52" s="63" t="s">
        <v>56</v>
      </c>
      <c r="D52" s="82">
        <v>609353927.89999998</v>
      </c>
      <c r="E52" s="82">
        <v>604000000</v>
      </c>
      <c r="F52" s="83">
        <f>+E52-D52</f>
        <v>-5353927.8999999762</v>
      </c>
      <c r="G52" s="62"/>
      <c r="J52" s="19"/>
    </row>
    <row r="53" spans="1:10" x14ac:dyDescent="0.3">
      <c r="D53" s="56"/>
    </row>
    <row r="54" spans="1:10" x14ac:dyDescent="0.3">
      <c r="D54" s="86"/>
      <c r="E54" s="86"/>
      <c r="F54" s="86"/>
    </row>
    <row r="55" spans="1:10" x14ac:dyDescent="0.3">
      <c r="D55" s="56"/>
    </row>
    <row r="56" spans="1:10" x14ac:dyDescent="0.3">
      <c r="G56" s="58"/>
    </row>
    <row r="57" spans="1:10" x14ac:dyDescent="0.3">
      <c r="G57" s="58"/>
    </row>
  </sheetData>
  <mergeCells count="2">
    <mergeCell ref="A1:G1"/>
    <mergeCell ref="A2:G2"/>
  </mergeCells>
  <pageMargins left="0.196850393700787" right="0.196850393700787" top="0.196850393700787" bottom="0.196850393700787" header="0.31496062992126" footer="0.31496062992126"/>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ծախս, եկամուտ</vt:lpstr>
      <vt:lpstr>'ծախս, եկամուտ'!Print_Titles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Artak Karapetyan</dc:creator>
  <cp:keywords>https://mul2.gov.am/tasks/1073424/oneclick?token=b26dddbdc11446537328b9b2ff29c19c</cp:keywords>
  <cp:lastModifiedBy>Ruzanna Gabrielyan</cp:lastModifiedBy>
  <dcterms:created xsi:type="dcterms:W3CDTF">2024-11-27T16:21:09Z</dcterms:created>
  <dcterms:modified xsi:type="dcterms:W3CDTF">2024-11-29T17:22:30Z</dcterms:modified>
</cp:coreProperties>
</file>